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VMXT7F9ce50X+hZB2I2PY/nQP8A=="/>
    </ext>
  </extLst>
</workbook>
</file>

<file path=xl/sharedStrings.xml><?xml version="1.0" encoding="utf-8"?>
<sst xmlns="http://schemas.openxmlformats.org/spreadsheetml/2006/main" count="157" uniqueCount="76">
  <si>
    <t>PARSUK - Portuguese Association of Researchers and Students in the United Kingdom</t>
  </si>
  <si>
    <t>Relatório de Contas 2019/2020</t>
  </si>
  <si>
    <t>Última atualização: 16/06/2020</t>
  </si>
  <si>
    <t>Actividades relativas ao exercício do mandato 2018/2019</t>
  </si>
  <si>
    <t>Valores (€)</t>
  </si>
  <si>
    <t>Valores (£)</t>
  </si>
  <si>
    <t>Data</t>
  </si>
  <si>
    <t>Título</t>
  </si>
  <si>
    <t>Descrição</t>
  </si>
  <si>
    <t>Receita</t>
  </si>
  <si>
    <t>Despesa</t>
  </si>
  <si>
    <t>Apoio LUSO DGACCP</t>
  </si>
  <si>
    <t>Apoio da DGACCP para o LUSO 2019</t>
  </si>
  <si>
    <t>Xperience 2019</t>
  </si>
  <si>
    <t>Subvenção orientador</t>
  </si>
  <si>
    <t>Software</t>
  </si>
  <si>
    <t>Website PARSUK - Wix</t>
  </si>
  <si>
    <t>Balanço parcial</t>
  </si>
  <si>
    <t>Actividades relativas ao exercício do mandato 2019/2020</t>
  </si>
  <si>
    <t xml:space="preserve">Programa Embaixadores </t>
  </si>
  <si>
    <t>Evento Oxford</t>
  </si>
  <si>
    <t>Programa Embaixadores</t>
  </si>
  <si>
    <t>Evento Oxford (representação - Diogo Martins)</t>
  </si>
  <si>
    <t>Almoço de Natal</t>
  </si>
  <si>
    <t>Almoço de Natal para membros</t>
  </si>
  <si>
    <t>Xpand 2020</t>
  </si>
  <si>
    <t>Patrocínio Calouste Gulbenkian</t>
  </si>
  <si>
    <t>Xperience 2020</t>
  </si>
  <si>
    <t>Patrocínio CGD</t>
  </si>
  <si>
    <t>Actividades PARSUK</t>
  </si>
  <si>
    <t>Apoio a actividade da PARSUK</t>
  </si>
  <si>
    <t>Apoio da CGD para o ano 2019/2020</t>
  </si>
  <si>
    <t>Eventos de representação</t>
  </si>
  <si>
    <t>Encontro Anual Conselho da Diáspora - Diogo Martins</t>
  </si>
  <si>
    <t xml:space="preserve">E-mail e domínio - Hostmonster </t>
  </si>
  <si>
    <t>Espaço de armazenamento adicional para a Google Drive</t>
  </si>
  <si>
    <t>Actividades Protocolo</t>
  </si>
  <si>
    <t>Apoio Protocolo PARSUK-FCT</t>
  </si>
  <si>
    <t>Apoio da FCT para o ano 2020</t>
  </si>
  <si>
    <t>Outras despesas</t>
  </si>
  <si>
    <t>Cartōes de visita para a CE</t>
  </si>
  <si>
    <t>Reuniões da CE</t>
  </si>
  <si>
    <t>Despesa de deslocamento - Mariana Pereira</t>
  </si>
  <si>
    <t>Bolsas BRF</t>
  </si>
  <si>
    <t>5 projectos</t>
  </si>
  <si>
    <t>Despesas gerais</t>
  </si>
  <si>
    <t>Tesouraria</t>
  </si>
  <si>
    <t>Alteração titular conta CGD</t>
  </si>
  <si>
    <t>Finanças</t>
  </si>
  <si>
    <t>Coima por não alterar CE por mandato (3 anos)</t>
  </si>
  <si>
    <t>Taxas CGD</t>
  </si>
  <si>
    <t>Taxas de transferência/validação Paypal</t>
  </si>
  <si>
    <t>Balanço final</t>
  </si>
  <si>
    <t>Movimentos relativos ao mandato 2018-19</t>
  </si>
  <si>
    <t>Movimentos relativos ao mandato 2019-20</t>
  </si>
  <si>
    <t>Resultado Líquido (Receita - Despesa)</t>
  </si>
  <si>
    <t>CGD (€)</t>
  </si>
  <si>
    <t>(€)</t>
  </si>
  <si>
    <t>(£)</t>
  </si>
  <si>
    <t>NatWest (£)</t>
  </si>
  <si>
    <t>PayPal (€)</t>
  </si>
  <si>
    <t>PayPal (£)</t>
  </si>
  <si>
    <t>Movimentos (até 16/06/2020)</t>
  </si>
  <si>
    <t xml:space="preserve">Conta CGD - PT50 0035 0255 00237871030 86 </t>
  </si>
  <si>
    <t>Créditos</t>
  </si>
  <si>
    <t>Débitos</t>
  </si>
  <si>
    <t>CGD</t>
  </si>
  <si>
    <t>Saldo inicial - Início do mandato 2019-20</t>
  </si>
  <si>
    <t>Movimentos mandato 2019-20</t>
  </si>
  <si>
    <t>Saldo final</t>
  </si>
  <si>
    <t>Conta NatWest - GB41 NWBK 5421 23246716 06</t>
  </si>
  <si>
    <t>Natwest</t>
  </si>
  <si>
    <t>Conta PayPal - 9NTSF9B5B6RPN</t>
  </si>
  <si>
    <t>PayPal</t>
  </si>
  <si>
    <t>Taxas</t>
  </si>
  <si>
    <t>A Tesoureira: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</si>
</sst>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* #,##0.00\ [$€-816]_-;\-* #,##0.00\ [$€-816]_-;_-* &quot;-&quot;??\ [$€-816]_-;_-@"/>
    <numFmt numFmtId="166" formatCode="_-[$£-809]* #,##0.00_-;\-[$£-809]* #,##0.00_-;_-[$£-809]* &quot;-&quot;??_-;_-@"/>
    <numFmt numFmtId="167" formatCode="#,##0.00\ [$€-1];[Red]\-#,##0.00\ [$€-1]"/>
    <numFmt numFmtId="168" formatCode="&quot;£&quot;#,##0.00_);[Red]\(&quot;£&quot;#,##0.00\)"/>
    <numFmt numFmtId="169" formatCode="_([$€-2]\ * #,##0.00_);_([$€-2]\ * \(#,##0.00\);_([$€-2]\ * &quot;-&quot;??_);_(@_)"/>
  </numFmts>
  <fonts count="13">
    <font>
      <sz val="12.0"/>
      <color rgb="FF000000"/>
      <name val="Calibri"/>
    </font>
    <font>
      <b/>
      <sz val="12.0"/>
      <color rgb="FF000000"/>
      <name val="Calibri"/>
    </font>
    <font>
      <b/>
      <sz val="10.0"/>
      <color rgb="FF000000"/>
      <name val="Calibri"/>
    </font>
    <font>
      <b/>
      <sz val="12.0"/>
      <color theme="1"/>
      <name val="Calibri"/>
    </font>
    <font>
      <b/>
      <sz val="12.0"/>
      <color rgb="FFFF0000"/>
      <name val="Calibri"/>
    </font>
    <font>
      <sz val="12.0"/>
      <color rgb="FFFF0000"/>
      <name val="Calibri"/>
    </font>
    <font>
      <sz val="12.0"/>
      <color theme="1"/>
      <name val="Calibri"/>
    </font>
    <font/>
    <font>
      <b/>
      <sz val="12.0"/>
      <color rgb="FF7F7F7F"/>
      <name val="Calibri"/>
    </font>
    <font>
      <sz val="12.0"/>
      <color rgb="FF7F7F7F"/>
      <name val="Calibri"/>
    </font>
    <font>
      <sz val="12.0"/>
      <color rgb="FF548135"/>
      <name val="Calibri"/>
    </font>
    <font>
      <sz val="11.0"/>
      <color rgb="FF7F7F7F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B4C6E7"/>
        <bgColor rgb="FFB4C6E7"/>
      </patternFill>
    </fill>
  </fills>
  <borders count="35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/>
      <bottom/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9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Font="1"/>
    <xf borderId="0" fillId="0" fontId="0" numFmtId="0" xfId="0" applyAlignment="1" applyFont="1">
      <alignment vertic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1" numFmtId="0" xfId="0" applyAlignment="1" applyFont="1">
      <alignment horizontal="left"/>
    </xf>
    <xf borderId="0" fillId="0" fontId="3" numFmtId="0" xfId="0" applyAlignment="1" applyFont="1">
      <alignment horizontal="left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5" numFmtId="0" xfId="0" applyFont="1"/>
    <xf borderId="1" fillId="0" fontId="6" numFmtId="0" xfId="0" applyBorder="1" applyFont="1"/>
    <xf borderId="0" fillId="0" fontId="6" numFmtId="0" xfId="0" applyFont="1"/>
    <xf borderId="2" fillId="0" fontId="6" numFmtId="0" xfId="0" applyAlignment="1" applyBorder="1" applyFont="1">
      <alignment horizontal="center"/>
    </xf>
    <xf borderId="3" fillId="0" fontId="7" numFmtId="0" xfId="0" applyBorder="1" applyFont="1"/>
    <xf borderId="4" fillId="0" fontId="3" numFmtId="0" xfId="0" applyAlignment="1" applyBorder="1" applyFont="1">
      <alignment horizontal="left" vertical="center"/>
    </xf>
    <xf borderId="5" fillId="0" fontId="3" numFmtId="0" xfId="0" applyAlignment="1" applyBorder="1" applyFont="1">
      <alignment horizontal="left" vertical="center"/>
    </xf>
    <xf borderId="5" fillId="0" fontId="3" numFmtId="0" xfId="0" applyAlignment="1" applyBorder="1" applyFont="1">
      <alignment vertical="center"/>
    </xf>
    <xf borderId="6" fillId="0" fontId="3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 vertical="center"/>
    </xf>
    <xf borderId="4" fillId="0" fontId="0" numFmtId="164" xfId="0" applyAlignment="1" applyBorder="1" applyFont="1" applyNumberFormat="1">
      <alignment readingOrder="0"/>
    </xf>
    <xf borderId="7" fillId="0" fontId="1" numFmtId="0" xfId="0" applyAlignment="1" applyBorder="1" applyFont="1">
      <alignment readingOrder="0"/>
    </xf>
    <xf borderId="1" fillId="0" fontId="0" numFmtId="0" xfId="0" applyAlignment="1" applyBorder="1" applyFont="1">
      <alignment readingOrder="0"/>
    </xf>
    <xf borderId="2" fillId="0" fontId="6" numFmtId="165" xfId="0" applyBorder="1" applyFont="1" applyNumberFormat="1"/>
    <xf borderId="3" fillId="0" fontId="6" numFmtId="165" xfId="0" applyBorder="1" applyFont="1" applyNumberFormat="1"/>
    <xf borderId="7" fillId="0" fontId="0" numFmtId="166" xfId="0" applyAlignment="1" applyBorder="1" applyFont="1" applyNumberFormat="1">
      <alignment readingOrder="0"/>
    </xf>
    <xf borderId="8" fillId="0" fontId="6" numFmtId="166" xfId="0" applyBorder="1" applyFont="1" applyNumberFormat="1"/>
    <xf borderId="9" fillId="0" fontId="6" numFmtId="164" xfId="0" applyBorder="1" applyFont="1" applyNumberFormat="1"/>
    <xf borderId="7" fillId="0" fontId="3" numFmtId="0" xfId="0" applyBorder="1" applyFont="1"/>
    <xf borderId="8" fillId="0" fontId="6" numFmtId="0" xfId="0" applyBorder="1" applyFont="1"/>
    <xf borderId="0" fillId="0" fontId="6" numFmtId="165" xfId="0" applyFont="1" applyNumberFormat="1"/>
    <xf borderId="7" fillId="0" fontId="6" numFmtId="166" xfId="0" applyBorder="1" applyFont="1" applyNumberFormat="1"/>
    <xf borderId="6" fillId="0" fontId="6" numFmtId="164" xfId="0" applyBorder="1" applyFont="1" applyNumberFormat="1"/>
    <xf borderId="7" fillId="0" fontId="1" numFmtId="0" xfId="0" applyBorder="1" applyFont="1"/>
    <xf borderId="7" fillId="0" fontId="6" numFmtId="0" xfId="0" applyBorder="1" applyFont="1"/>
    <xf borderId="6" fillId="0" fontId="6" numFmtId="165" xfId="0" applyBorder="1" applyFont="1" applyNumberFormat="1"/>
    <xf borderId="7" fillId="0" fontId="6" numFmtId="165" xfId="0" applyBorder="1" applyFont="1" applyNumberFormat="1"/>
    <xf borderId="6" fillId="0" fontId="6" numFmtId="166" xfId="0" applyBorder="1" applyFont="1" applyNumberFormat="1"/>
    <xf borderId="10" fillId="2" fontId="3" numFmtId="0" xfId="0" applyBorder="1" applyFill="1" applyFont="1"/>
    <xf borderId="11" fillId="2" fontId="3" numFmtId="0" xfId="0" applyBorder="1" applyFont="1"/>
    <xf borderId="11" fillId="2" fontId="3" numFmtId="0" xfId="0" applyAlignment="1" applyBorder="1" applyFont="1">
      <alignment horizontal="right"/>
    </xf>
    <xf borderId="10" fillId="2" fontId="3" numFmtId="165" xfId="0" applyBorder="1" applyFont="1" applyNumberFormat="1"/>
    <xf borderId="11" fillId="2" fontId="3" numFmtId="165" xfId="0" applyBorder="1" applyFont="1" applyNumberFormat="1"/>
    <xf borderId="10" fillId="2" fontId="3" numFmtId="166" xfId="0" applyBorder="1" applyFont="1" applyNumberFormat="1"/>
    <xf borderId="12" fillId="2" fontId="3" numFmtId="166" xfId="0" applyBorder="1" applyFont="1" applyNumberFormat="1"/>
    <xf borderId="0" fillId="0" fontId="4" numFmtId="167" xfId="0" applyFont="1" applyNumberFormat="1"/>
    <xf borderId="0" fillId="0" fontId="4" numFmtId="0" xfId="0" applyFont="1"/>
    <xf borderId="0" fillId="0" fontId="0" numFmtId="0" xfId="0" applyAlignment="1" applyFont="1">
      <alignment horizontal="right"/>
    </xf>
    <xf borderId="0" fillId="0" fontId="0" numFmtId="165" xfId="0" applyFont="1" applyNumberFormat="1"/>
    <xf borderId="0" fillId="0" fontId="0" numFmtId="166" xfId="0" applyFont="1" applyNumberFormat="1"/>
    <xf borderId="2" fillId="0" fontId="0" numFmtId="0" xfId="0" applyAlignment="1" applyBorder="1" applyFont="1">
      <alignment horizontal="center"/>
    </xf>
    <xf borderId="2" fillId="0" fontId="1" numFmtId="0" xfId="0" applyAlignment="1" applyBorder="1" applyFont="1">
      <alignment horizontal="left" vertical="center"/>
    </xf>
    <xf borderId="5" fillId="0" fontId="1" numFmtId="0" xfId="0" applyAlignment="1" applyBorder="1" applyFont="1">
      <alignment horizontal="left" vertical="center"/>
    </xf>
    <xf borderId="5" fillId="0" fontId="1" numFmtId="0" xfId="0" applyAlignment="1" applyBorder="1" applyFont="1">
      <alignment vertical="center"/>
    </xf>
    <xf borderId="6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6" fillId="0" fontId="0" numFmtId="164" xfId="0" applyBorder="1" applyFont="1" applyNumberFormat="1"/>
    <xf borderId="5" fillId="0" fontId="0" numFmtId="0" xfId="0" applyAlignment="1" applyBorder="1" applyFont="1">
      <alignment shrinkToFit="0" wrapText="1"/>
    </xf>
    <xf borderId="2" fillId="0" fontId="0" numFmtId="165" xfId="0" applyBorder="1" applyFont="1" applyNumberFormat="1"/>
    <xf borderId="3" fillId="0" fontId="0" numFmtId="165" xfId="0" applyBorder="1" applyFont="1" applyNumberFormat="1"/>
    <xf borderId="2" fillId="0" fontId="0" numFmtId="166" xfId="0" applyBorder="1" applyFont="1" applyNumberFormat="1"/>
    <xf borderId="3" fillId="0" fontId="0" numFmtId="166" xfId="0" applyBorder="1" applyFont="1" applyNumberFormat="1"/>
    <xf borderId="0" fillId="0" fontId="0" numFmtId="0" xfId="0" applyAlignment="1" applyFont="1">
      <alignment shrinkToFit="0" wrapText="1"/>
    </xf>
    <xf borderId="6" fillId="0" fontId="0" numFmtId="165" xfId="0" applyBorder="1" applyFont="1" applyNumberFormat="1"/>
    <xf borderId="6" fillId="0" fontId="0" numFmtId="166" xfId="0" applyBorder="1" applyFont="1" applyNumberFormat="1"/>
    <xf borderId="8" fillId="0" fontId="0" numFmtId="166" xfId="0" applyBorder="1" applyFont="1" applyNumberFormat="1"/>
    <xf borderId="10" fillId="2" fontId="1" numFmtId="0" xfId="0" applyBorder="1" applyFont="1"/>
    <xf borderId="11" fillId="2" fontId="1" numFmtId="0" xfId="0" applyBorder="1" applyFont="1"/>
    <xf borderId="11" fillId="2" fontId="1" numFmtId="0" xfId="0" applyAlignment="1" applyBorder="1" applyFont="1">
      <alignment horizontal="right"/>
    </xf>
    <xf borderId="10" fillId="2" fontId="1" numFmtId="165" xfId="0" applyBorder="1" applyFont="1" applyNumberFormat="1"/>
    <xf borderId="11" fillId="2" fontId="1" numFmtId="165" xfId="0" applyAlignment="1" applyBorder="1" applyFont="1" applyNumberFormat="1">
      <alignment horizontal="left"/>
    </xf>
    <xf borderId="10" fillId="2" fontId="1" numFmtId="166" xfId="0" applyBorder="1" applyFont="1" applyNumberFormat="1"/>
    <xf borderId="12" fillId="2" fontId="1" numFmtId="166" xfId="0" applyBorder="1" applyFont="1" applyNumberFormat="1"/>
    <xf borderId="0" fillId="0" fontId="8" numFmtId="167" xfId="0" applyFont="1" applyNumberFormat="1"/>
    <xf borderId="0" fillId="0" fontId="1" numFmtId="0" xfId="0" applyFont="1"/>
    <xf borderId="0" fillId="0" fontId="0" numFmtId="0" xfId="0" applyAlignment="1" applyFont="1">
      <alignment horizontal="center"/>
    </xf>
    <xf borderId="7" fillId="0" fontId="1" numFmtId="0" xfId="0" applyAlignment="1" applyBorder="1" applyFont="1">
      <alignment vertical="center"/>
    </xf>
    <xf borderId="8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7" fillId="0" fontId="0" numFmtId="0" xfId="0" applyAlignment="1" applyBorder="1" applyFont="1">
      <alignment readingOrder="0" shrinkToFit="0" wrapText="1"/>
    </xf>
    <xf borderId="7" fillId="0" fontId="0" numFmtId="165" xfId="0" applyBorder="1" applyFont="1" applyNumberFormat="1"/>
    <xf borderId="7" fillId="0" fontId="1" numFmtId="0" xfId="0" applyAlignment="1" applyBorder="1" applyFont="1">
      <alignment horizontal="left" vertical="center"/>
    </xf>
    <xf borderId="7" fillId="0" fontId="0" numFmtId="166" xfId="0" applyBorder="1" applyFont="1" applyNumberFormat="1"/>
    <xf borderId="8" fillId="0" fontId="0" numFmtId="0" xfId="0" applyBorder="1" applyFont="1"/>
    <xf borderId="4" fillId="0" fontId="0" numFmtId="164" xfId="0" applyAlignment="1" applyBorder="1" applyFont="1" applyNumberFormat="1">
      <alignment horizontal="right"/>
    </xf>
    <xf borderId="1" fillId="0" fontId="1" numFmtId="0" xfId="0" applyBorder="1" applyFont="1"/>
    <xf borderId="1" fillId="0" fontId="0" numFmtId="0" xfId="0" applyBorder="1" applyFont="1"/>
    <xf borderId="5" fillId="0" fontId="0" numFmtId="166" xfId="0" applyBorder="1" applyFont="1" applyNumberFormat="1"/>
    <xf borderId="2" fillId="0" fontId="0" numFmtId="164" xfId="0" applyAlignment="1" applyBorder="1" applyFont="1" applyNumberFormat="1">
      <alignment horizontal="right"/>
    </xf>
    <xf borderId="5" fillId="0" fontId="1" numFmtId="0" xfId="0" applyBorder="1" applyFont="1"/>
    <xf borderId="5" fillId="0" fontId="0" numFmtId="0" xfId="0" applyBorder="1" applyFont="1"/>
    <xf borderId="5" fillId="0" fontId="0" numFmtId="165" xfId="0" applyBorder="1" applyFont="1" applyNumberFormat="1"/>
    <xf borderId="9" fillId="0" fontId="0" numFmtId="164" xfId="0" applyAlignment="1" applyBorder="1" applyFont="1" applyNumberFormat="1">
      <alignment horizontal="right"/>
    </xf>
    <xf borderId="12" fillId="2" fontId="1" numFmtId="165" xfId="0" applyBorder="1" applyFont="1" applyNumberFormat="1"/>
    <xf borderId="5" fillId="0" fontId="1" numFmtId="0" xfId="0" applyAlignment="1" applyBorder="1" applyFont="1">
      <alignment horizontal="center" vertical="center"/>
    </xf>
    <xf borderId="9" fillId="0" fontId="0" numFmtId="164" xfId="0" applyAlignment="1" applyBorder="1" applyFont="1" applyNumberFormat="1">
      <alignment horizontal="right" readingOrder="0"/>
    </xf>
    <xf borderId="13" fillId="2" fontId="1" numFmtId="0" xfId="0" applyBorder="1" applyFont="1"/>
    <xf borderId="14" fillId="2" fontId="1" numFmtId="0" xfId="0" applyBorder="1" applyFont="1"/>
    <xf borderId="14" fillId="2" fontId="1" numFmtId="0" xfId="0" applyAlignment="1" applyBorder="1" applyFont="1">
      <alignment horizontal="right"/>
    </xf>
    <xf borderId="0" fillId="0" fontId="6" numFmtId="167" xfId="0" applyFont="1" applyNumberFormat="1"/>
    <xf borderId="0" fillId="0" fontId="1" numFmtId="0" xfId="0" applyAlignment="1" applyFont="1">
      <alignment horizontal="right"/>
    </xf>
    <xf borderId="0" fillId="0" fontId="1" numFmtId="165" xfId="0" applyFont="1" applyNumberFormat="1"/>
    <xf borderId="0" fillId="0" fontId="1" numFmtId="166" xfId="0" applyFont="1" applyNumberFormat="1"/>
    <xf borderId="15" fillId="0" fontId="6" numFmtId="0" xfId="0" applyBorder="1" applyFont="1"/>
    <xf borderId="5" fillId="0" fontId="0" numFmtId="0" xfId="0" applyAlignment="1" applyBorder="1" applyFont="1">
      <alignment horizontal="center"/>
    </xf>
    <xf borderId="4" fillId="0" fontId="1" numFmtId="0" xfId="0" applyBorder="1" applyFont="1"/>
    <xf borderId="15" fillId="0" fontId="1" numFmtId="0" xfId="0" applyBorder="1" applyFont="1"/>
    <xf borderId="1" fillId="0" fontId="1" numFmtId="0" xfId="0" applyAlignment="1" applyBorder="1" applyFont="1">
      <alignment horizontal="center"/>
    </xf>
    <xf borderId="15" fillId="0" fontId="1" numFmtId="0" xfId="0" applyAlignment="1" applyBorder="1" applyFont="1">
      <alignment horizontal="center"/>
    </xf>
    <xf borderId="5" fillId="0" fontId="3" numFmtId="0" xfId="0" applyBorder="1" applyFont="1"/>
    <xf borderId="3" fillId="0" fontId="0" numFmtId="0" xfId="0" applyBorder="1" applyFont="1"/>
    <xf borderId="5" fillId="0" fontId="0" numFmtId="165" xfId="0" applyAlignment="1" applyBorder="1" applyFont="1" applyNumberFormat="1">
      <alignment horizontal="right"/>
    </xf>
    <xf borderId="3" fillId="0" fontId="0" numFmtId="165" xfId="0" applyAlignment="1" applyBorder="1" applyFont="1" applyNumberFormat="1">
      <alignment horizontal="right"/>
    </xf>
    <xf borderId="5" fillId="0" fontId="0" numFmtId="166" xfId="0" applyAlignment="1" applyBorder="1" applyFont="1" applyNumberFormat="1">
      <alignment horizontal="right"/>
    </xf>
    <xf borderId="3" fillId="0" fontId="0" numFmtId="166" xfId="0" applyAlignment="1" applyBorder="1" applyFont="1" applyNumberFormat="1">
      <alignment horizontal="right"/>
    </xf>
    <xf borderId="0" fillId="0" fontId="3" numFmtId="0" xfId="0" applyFont="1"/>
    <xf borderId="16" fillId="0" fontId="0" numFmtId="0" xfId="0" applyBorder="1" applyFont="1"/>
    <xf borderId="0" fillId="0" fontId="0" numFmtId="165" xfId="0" applyAlignment="1" applyFont="1" applyNumberFormat="1">
      <alignment horizontal="right"/>
    </xf>
    <xf borderId="16" fillId="0" fontId="0" numFmtId="165" xfId="0" applyAlignment="1" applyBorder="1" applyFont="1" applyNumberFormat="1">
      <alignment horizontal="right"/>
    </xf>
    <xf borderId="0" fillId="0" fontId="0" numFmtId="166" xfId="0" applyAlignment="1" applyFont="1" applyNumberFormat="1">
      <alignment horizontal="right"/>
    </xf>
    <xf borderId="16" fillId="0" fontId="0" numFmtId="166" xfId="0" applyAlignment="1" applyBorder="1" applyFont="1" applyNumberFormat="1">
      <alignment horizontal="right"/>
    </xf>
    <xf borderId="6" fillId="0" fontId="0" numFmtId="164" xfId="0" applyAlignment="1" applyBorder="1" applyFont="1" applyNumberFormat="1">
      <alignment horizontal="right" readingOrder="0"/>
    </xf>
    <xf borderId="7" fillId="0" fontId="3" numFmtId="0" xfId="0" applyAlignment="1" applyBorder="1" applyFont="1">
      <alignment readingOrder="0"/>
    </xf>
    <xf borderId="8" fillId="0" fontId="0" numFmtId="0" xfId="0" applyAlignment="1" applyBorder="1" applyFont="1">
      <alignment readingOrder="0"/>
    </xf>
    <xf borderId="7" fillId="0" fontId="0" numFmtId="165" xfId="0" applyAlignment="1" applyBorder="1" applyFont="1" applyNumberFormat="1">
      <alignment horizontal="right"/>
    </xf>
    <xf borderId="6" fillId="0" fontId="0" numFmtId="166" xfId="0" applyAlignment="1" applyBorder="1" applyFont="1" applyNumberFormat="1">
      <alignment horizontal="right"/>
    </xf>
    <xf borderId="8" fillId="0" fontId="0" numFmtId="166" xfId="0" applyAlignment="1" applyBorder="1" applyFont="1" applyNumberFormat="1">
      <alignment horizontal="right"/>
    </xf>
    <xf borderId="10" fillId="2" fontId="6" numFmtId="0" xfId="0" applyBorder="1" applyFont="1"/>
    <xf borderId="11" fillId="2" fontId="6" numFmtId="0" xfId="0" applyBorder="1" applyFont="1"/>
    <xf borderId="12" fillId="2" fontId="1" numFmtId="0" xfId="0" applyAlignment="1" applyBorder="1" applyFont="1">
      <alignment horizontal="right"/>
    </xf>
    <xf borderId="11" fillId="2" fontId="1" numFmtId="165" xfId="0" applyAlignment="1" applyBorder="1" applyFont="1" applyNumberFormat="1">
      <alignment horizontal="right"/>
    </xf>
    <xf borderId="12" fillId="2" fontId="1" numFmtId="165" xfId="0" applyAlignment="1" applyBorder="1" applyFont="1" applyNumberFormat="1">
      <alignment horizontal="right"/>
    </xf>
    <xf borderId="10" fillId="2" fontId="1" numFmtId="166" xfId="0" applyAlignment="1" applyBorder="1" applyFont="1" applyNumberFormat="1">
      <alignment horizontal="right"/>
    </xf>
    <xf borderId="12" fillId="2" fontId="1" numFmtId="166" xfId="0" applyAlignment="1" applyBorder="1" applyFont="1" applyNumberFormat="1">
      <alignment horizontal="right"/>
    </xf>
    <xf borderId="17" fillId="0" fontId="1" numFmtId="0" xfId="0" applyAlignment="1" applyBorder="1" applyFont="1">
      <alignment horizontal="center" vertical="center"/>
    </xf>
    <xf borderId="18" fillId="3" fontId="0" numFmtId="0" xfId="0" applyAlignment="1" applyBorder="1" applyFill="1" applyFont="1">
      <alignment horizontal="center" shrinkToFit="0" vertical="center" wrapText="1"/>
    </xf>
    <xf borderId="18" fillId="3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center" vertical="center"/>
    </xf>
    <xf borderId="19" fillId="4" fontId="1" numFmtId="0" xfId="0" applyAlignment="1" applyBorder="1" applyFill="1" applyFont="1">
      <alignment horizontal="center" shrinkToFit="0" vertical="center" wrapText="1"/>
    </xf>
    <xf borderId="20" fillId="0" fontId="7" numFmtId="0" xfId="0" applyBorder="1" applyFont="1"/>
    <xf borderId="18" fillId="0" fontId="0" numFmtId="165" xfId="0" applyBorder="1" applyFont="1" applyNumberFormat="1"/>
    <xf borderId="18" fillId="0" fontId="0" numFmtId="0" xfId="0" applyAlignment="1" applyBorder="1" applyFont="1">
      <alignment horizontal="right"/>
    </xf>
    <xf borderId="21" fillId="4" fontId="1" numFmtId="0" xfId="0" applyAlignment="1" applyBorder="1" applyFont="1">
      <alignment horizontal="center" vertical="center"/>
    </xf>
    <xf borderId="22" fillId="4" fontId="1" numFmtId="0" xfId="0" applyAlignment="1" applyBorder="1" applyFont="1">
      <alignment horizontal="center" vertical="center"/>
    </xf>
    <xf borderId="18" fillId="0" fontId="0" numFmtId="166" xfId="0" applyBorder="1" applyFont="1" applyNumberFormat="1"/>
    <xf borderId="23" fillId="0" fontId="0" numFmtId="165" xfId="0" applyBorder="1" applyFont="1" applyNumberFormat="1"/>
    <xf borderId="23" fillId="0" fontId="0" numFmtId="166" xfId="0" applyBorder="1" applyFont="1" applyNumberFormat="1"/>
    <xf borderId="0" fillId="0" fontId="1" numFmtId="0" xfId="0" applyAlignment="1" applyFont="1">
      <alignment readingOrder="0"/>
    </xf>
    <xf borderId="18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left" vertical="center"/>
    </xf>
    <xf borderId="9" fillId="0" fontId="0" numFmtId="164" xfId="0" applyAlignment="1" applyBorder="1" applyFont="1" applyNumberFormat="1">
      <alignment readingOrder="0"/>
    </xf>
    <xf borderId="14" fillId="3" fontId="0" numFmtId="0" xfId="0" applyBorder="1" applyFont="1"/>
    <xf borderId="13" fillId="3" fontId="0" numFmtId="165" xfId="0" applyBorder="1" applyFont="1" applyNumberFormat="1"/>
    <xf borderId="24" fillId="3" fontId="0" numFmtId="165" xfId="0" applyBorder="1" applyFont="1" applyNumberFormat="1"/>
    <xf borderId="9" fillId="0" fontId="0" numFmtId="0" xfId="0" applyBorder="1" applyFont="1"/>
    <xf borderId="25" fillId="0" fontId="0" numFmtId="165" xfId="0" applyBorder="1" applyFont="1" applyNumberFormat="1"/>
    <xf borderId="26" fillId="4" fontId="0" numFmtId="0" xfId="0" applyBorder="1" applyFont="1"/>
    <xf borderId="27" fillId="4" fontId="0" numFmtId="0" xfId="0" applyBorder="1" applyFont="1"/>
    <xf borderId="28" fillId="4" fontId="1" numFmtId="0" xfId="0" applyAlignment="1" applyBorder="1" applyFont="1">
      <alignment horizontal="right"/>
    </xf>
    <xf borderId="10" fillId="4" fontId="1" numFmtId="165" xfId="0" applyAlignment="1" applyBorder="1" applyFont="1" applyNumberFormat="1">
      <alignment vertical="center"/>
    </xf>
    <xf borderId="12" fillId="4" fontId="1" numFmtId="165" xfId="0" applyAlignment="1" applyBorder="1" applyFont="1" applyNumberFormat="1">
      <alignment vertical="center"/>
    </xf>
    <xf borderId="0" fillId="0" fontId="9" numFmtId="167" xfId="0" applyFont="1" applyNumberFormat="1"/>
    <xf borderId="0" fillId="0" fontId="10" numFmtId="167" xfId="0" applyFont="1" applyNumberFormat="1"/>
    <xf borderId="24" fillId="3" fontId="0" numFmtId="166" xfId="0" applyBorder="1" applyFont="1" applyNumberFormat="1"/>
    <xf borderId="9" fillId="0" fontId="0" numFmtId="166" xfId="0" applyBorder="1" applyFont="1" applyNumberFormat="1"/>
    <xf borderId="25" fillId="0" fontId="0" numFmtId="166" xfId="0" applyBorder="1" applyFont="1" applyNumberFormat="1"/>
    <xf borderId="27" fillId="4" fontId="1" numFmtId="0" xfId="0" applyAlignment="1" applyBorder="1" applyFont="1">
      <alignment horizontal="right"/>
    </xf>
    <xf borderId="26" fillId="4" fontId="1" numFmtId="166" xfId="0" applyAlignment="1" applyBorder="1" applyFont="1" applyNumberFormat="1">
      <alignment vertical="center"/>
    </xf>
    <xf borderId="28" fillId="4" fontId="1" numFmtId="166" xfId="0" applyAlignment="1" applyBorder="1" applyFont="1" applyNumberFormat="1">
      <alignment vertical="center"/>
    </xf>
    <xf borderId="0" fillId="0" fontId="1" numFmtId="166" xfId="0" applyAlignment="1" applyFont="1" applyNumberFormat="1">
      <alignment vertical="center"/>
    </xf>
    <xf borderId="0" fillId="0" fontId="9" numFmtId="168" xfId="0" applyFont="1" applyNumberFormat="1"/>
    <xf borderId="0" fillId="0" fontId="0" numFmtId="168" xfId="0" applyFont="1" applyNumberFormat="1"/>
    <xf borderId="0" fillId="0" fontId="11" numFmtId="0" xfId="0" applyFont="1"/>
    <xf borderId="3" fillId="0" fontId="1" numFmtId="0" xfId="0" applyAlignment="1" applyBorder="1" applyFont="1">
      <alignment vertical="center"/>
    </xf>
    <xf borderId="29" fillId="0" fontId="1" numFmtId="0" xfId="0" applyAlignment="1" applyBorder="1" applyFont="1">
      <alignment horizontal="center" vertical="center"/>
    </xf>
    <xf borderId="30" fillId="3" fontId="0" numFmtId="0" xfId="0" applyBorder="1" applyFont="1"/>
    <xf borderId="13" fillId="3" fontId="0" numFmtId="169" xfId="0" applyBorder="1" applyFont="1" applyNumberFormat="1"/>
    <xf borderId="13" fillId="3" fontId="0" numFmtId="166" xfId="0" applyBorder="1" applyFont="1" applyNumberFormat="1"/>
    <xf borderId="31" fillId="3" fontId="0" numFmtId="166" xfId="0" applyBorder="1" applyFont="1" applyNumberFormat="1"/>
    <xf borderId="9" fillId="0" fontId="0" numFmtId="169" xfId="0" applyBorder="1" applyFont="1" applyNumberFormat="1"/>
    <xf borderId="4" fillId="0" fontId="0" numFmtId="0" xfId="0" applyBorder="1" applyFont="1"/>
    <xf borderId="15" fillId="0" fontId="0" numFmtId="0" xfId="0" applyBorder="1" applyFont="1"/>
    <xf borderId="32" fillId="0" fontId="0" numFmtId="169" xfId="0" applyBorder="1" applyFont="1" applyNumberFormat="1"/>
    <xf borderId="1" fillId="0" fontId="0" numFmtId="169" xfId="0" applyBorder="1" applyFont="1" applyNumberFormat="1"/>
    <xf borderId="4" fillId="0" fontId="0" numFmtId="166" xfId="0" applyBorder="1" applyFont="1" applyNumberFormat="1"/>
    <xf borderId="32" fillId="0" fontId="0" numFmtId="166" xfId="0" applyBorder="1" applyFont="1" applyNumberFormat="1"/>
    <xf borderId="10" fillId="4" fontId="0" numFmtId="0" xfId="0" applyBorder="1" applyFont="1"/>
    <xf borderId="11" fillId="4" fontId="0" numFmtId="0" xfId="0" applyBorder="1" applyFont="1"/>
    <xf borderId="12" fillId="4" fontId="1" numFmtId="0" xfId="0" applyAlignment="1" applyBorder="1" applyFont="1">
      <alignment horizontal="right"/>
    </xf>
    <xf borderId="33" fillId="4" fontId="1" numFmtId="169" xfId="0" applyAlignment="1" applyBorder="1" applyFont="1" applyNumberFormat="1">
      <alignment vertical="center"/>
    </xf>
    <xf borderId="34" fillId="0" fontId="7" numFmtId="0" xfId="0" applyBorder="1" applyFont="1"/>
    <xf borderId="33" fillId="4" fontId="1" numFmtId="166" xfId="0" applyAlignment="1" applyBorder="1" applyFont="1" applyNumberFormat="1">
      <alignment vertical="center"/>
    </xf>
    <xf borderId="0" fillId="0" fontId="1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1.22" defaultRowHeight="15.0"/>
  <cols>
    <col customWidth="1" min="1" max="1" width="16.78"/>
    <col customWidth="1" min="2" max="2" width="38.0"/>
    <col customWidth="1" min="3" max="3" width="55.33"/>
    <col customWidth="1" min="4" max="5" width="11.78"/>
    <col customWidth="1" min="6" max="6" width="11.0"/>
    <col customWidth="1" min="7" max="7" width="11.44"/>
    <col customWidth="1" min="8" max="8" width="11.78"/>
    <col customWidth="1" min="9" max="9" width="10.44"/>
    <col customWidth="1" min="10" max="10" width="10.78"/>
    <col customWidth="1" min="11" max="11" width="19.67"/>
    <col customWidth="1" min="12" max="26" width="10.44"/>
  </cols>
  <sheetData>
    <row r="1" ht="15.75" customHeight="1">
      <c r="A1" s="1" t="s">
        <v>0</v>
      </c>
      <c r="H1" s="2"/>
      <c r="I1" s="2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4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5" t="s">
        <v>2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6"/>
      <c r="B4" s="4"/>
      <c r="C4" s="4"/>
      <c r="D4" s="4"/>
      <c r="E4" s="4"/>
      <c r="F4" s="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6"/>
      <c r="B5" s="4"/>
      <c r="C5" s="4"/>
      <c r="D5" s="4"/>
      <c r="E5" s="4"/>
      <c r="F5" s="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7" t="s">
        <v>3</v>
      </c>
      <c r="B6" s="8"/>
      <c r="C6" s="8"/>
      <c r="D6" s="9"/>
      <c r="E6" s="9"/>
      <c r="F6" s="9"/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5.75" customHeight="1">
      <c r="A7" s="11"/>
      <c r="B7" s="12"/>
      <c r="C7" s="12"/>
      <c r="D7" s="13" t="s">
        <v>4</v>
      </c>
      <c r="E7" s="14"/>
      <c r="F7" s="13" t="s">
        <v>5</v>
      </c>
      <c r="G7" s="14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5.75" customHeight="1">
      <c r="A8" s="15" t="s">
        <v>6</v>
      </c>
      <c r="B8" s="16" t="s">
        <v>7</v>
      </c>
      <c r="C8" s="17" t="s">
        <v>8</v>
      </c>
      <c r="D8" s="18" t="s">
        <v>9</v>
      </c>
      <c r="E8" s="19" t="s">
        <v>10</v>
      </c>
      <c r="F8" s="20" t="s">
        <v>9</v>
      </c>
      <c r="G8" s="19" t="s">
        <v>10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5.75" customHeight="1">
      <c r="A9" s="21">
        <v>43641.0</v>
      </c>
      <c r="B9" s="22" t="s">
        <v>11</v>
      </c>
      <c r="C9" s="23" t="s">
        <v>12</v>
      </c>
      <c r="D9" s="24">
        <v>0.0</v>
      </c>
      <c r="E9" s="25">
        <v>0.0</v>
      </c>
      <c r="F9" s="26">
        <v>1968.28</v>
      </c>
      <c r="G9" s="27">
        <v>0.0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5.75" customHeight="1">
      <c r="A10" s="28">
        <v>43688.0</v>
      </c>
      <c r="B10" s="29" t="s">
        <v>13</v>
      </c>
      <c r="C10" s="30" t="s">
        <v>14</v>
      </c>
      <c r="D10" s="31">
        <v>0.0</v>
      </c>
      <c r="E10" s="25">
        <v>0.0</v>
      </c>
      <c r="F10" s="32">
        <v>0.0</v>
      </c>
      <c r="G10" s="27">
        <v>235.0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5.75" customHeight="1">
      <c r="A11" s="33">
        <v>43892.0</v>
      </c>
      <c r="B11" s="34" t="s">
        <v>15</v>
      </c>
      <c r="C11" s="35" t="s">
        <v>16</v>
      </c>
      <c r="D11" s="36">
        <v>0.0</v>
      </c>
      <c r="E11" s="37">
        <v>0.0</v>
      </c>
      <c r="F11" s="38">
        <v>0.0</v>
      </c>
      <c r="G11" s="27">
        <v>64.8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5.75" customHeight="1">
      <c r="A12" s="39"/>
      <c r="B12" s="40"/>
      <c r="C12" s="41" t="s">
        <v>17</v>
      </c>
      <c r="D12" s="42">
        <f t="shared" ref="D12:G12" si="1">SUM(D9:D11)</f>
        <v>0</v>
      </c>
      <c r="E12" s="43">
        <f t="shared" si="1"/>
        <v>0</v>
      </c>
      <c r="F12" s="44">
        <f t="shared" si="1"/>
        <v>1968.28</v>
      </c>
      <c r="G12" s="45">
        <f t="shared" si="1"/>
        <v>299.8</v>
      </c>
      <c r="H12" s="46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ht="15.75" customHeight="1">
      <c r="A13" s="2"/>
      <c r="B13" s="2"/>
      <c r="C13" s="48"/>
      <c r="D13" s="49"/>
      <c r="E13" s="49"/>
      <c r="F13" s="50"/>
      <c r="G13" s="5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6" t="s">
        <v>18</v>
      </c>
      <c r="B14" s="2"/>
      <c r="C14" s="48"/>
      <c r="D14" s="49"/>
      <c r="E14" s="49"/>
      <c r="F14" s="50"/>
      <c r="G14" s="5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"/>
      <c r="B15" s="2"/>
      <c r="C15" s="2"/>
      <c r="D15" s="51" t="s">
        <v>4</v>
      </c>
      <c r="E15" s="14"/>
      <c r="F15" s="51" t="s">
        <v>5</v>
      </c>
      <c r="G15" s="1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52" t="s">
        <v>6</v>
      </c>
      <c r="B16" s="53" t="s">
        <v>7</v>
      </c>
      <c r="C16" s="54" t="s">
        <v>8</v>
      </c>
      <c r="D16" s="55" t="s">
        <v>9</v>
      </c>
      <c r="E16" s="56" t="s">
        <v>10</v>
      </c>
      <c r="F16" s="55" t="s">
        <v>9</v>
      </c>
      <c r="G16" s="56" t="s">
        <v>10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57">
        <v>43797.0</v>
      </c>
      <c r="B17" s="34" t="s">
        <v>19</v>
      </c>
      <c r="C17" s="58" t="s">
        <v>20</v>
      </c>
      <c r="D17" s="59">
        <v>0.0</v>
      </c>
      <c r="E17" s="60">
        <v>0.0</v>
      </c>
      <c r="F17" s="61">
        <v>135.0</v>
      </c>
      <c r="G17" s="62">
        <v>201.86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57">
        <v>43836.0</v>
      </c>
      <c r="B18" s="34" t="s">
        <v>21</v>
      </c>
      <c r="C18" s="63" t="s">
        <v>22</v>
      </c>
      <c r="D18" s="64">
        <v>0.0</v>
      </c>
      <c r="E18" s="49">
        <v>0.0</v>
      </c>
      <c r="F18" s="65">
        <v>0.0</v>
      </c>
      <c r="G18" s="66">
        <v>28.15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67"/>
      <c r="B19" s="68"/>
      <c r="C19" s="69" t="s">
        <v>17</v>
      </c>
      <c r="D19" s="70">
        <f t="shared" ref="D19:G19" si="2">SUM(D17:D18)</f>
        <v>0</v>
      </c>
      <c r="E19" s="71">
        <f t="shared" si="2"/>
        <v>0</v>
      </c>
      <c r="F19" s="72">
        <f t="shared" si="2"/>
        <v>135</v>
      </c>
      <c r="G19" s="73">
        <f t="shared" si="2"/>
        <v>230.01</v>
      </c>
      <c r="H19" s="74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ht="15.75" customHeight="1">
      <c r="A20" s="2"/>
      <c r="B20" s="2"/>
      <c r="C20" s="2"/>
      <c r="D20" s="76"/>
      <c r="E20" s="76"/>
      <c r="F20" s="76"/>
      <c r="G20" s="7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52" t="s">
        <v>6</v>
      </c>
      <c r="B21" s="53" t="s">
        <v>7</v>
      </c>
      <c r="C21" s="77" t="s">
        <v>8</v>
      </c>
      <c r="D21" s="55" t="s">
        <v>9</v>
      </c>
      <c r="E21" s="78" t="s">
        <v>10</v>
      </c>
      <c r="F21" s="79" t="s">
        <v>9</v>
      </c>
      <c r="G21" s="56" t="s">
        <v>10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57">
        <v>43806.0</v>
      </c>
      <c r="B22" s="22" t="s">
        <v>23</v>
      </c>
      <c r="C22" s="80" t="s">
        <v>24</v>
      </c>
      <c r="D22" s="64">
        <v>0.0</v>
      </c>
      <c r="E22" s="81">
        <v>0.0</v>
      </c>
      <c r="F22" s="65">
        <f>10+30+20+20+20+10+20+20</f>
        <v>150</v>
      </c>
      <c r="G22" s="66">
        <v>200.0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67"/>
      <c r="B23" s="68"/>
      <c r="C23" s="69" t="s">
        <v>17</v>
      </c>
      <c r="D23" s="70">
        <f t="shared" ref="D23:G23" si="3">SUM(D22)</f>
        <v>0</v>
      </c>
      <c r="E23" s="71">
        <f t="shared" si="3"/>
        <v>0</v>
      </c>
      <c r="F23" s="72">
        <f t="shared" si="3"/>
        <v>150</v>
      </c>
      <c r="G23" s="73">
        <f t="shared" si="3"/>
        <v>200</v>
      </c>
      <c r="H23" s="74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ht="15.75" customHeight="1">
      <c r="A24" s="2"/>
      <c r="B24" s="2"/>
      <c r="C24" s="2"/>
      <c r="D24" s="76"/>
      <c r="E24" s="76"/>
      <c r="F24" s="76"/>
      <c r="G24" s="7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52" t="s">
        <v>6</v>
      </c>
      <c r="B25" s="53" t="s">
        <v>7</v>
      </c>
      <c r="C25" s="54" t="s">
        <v>8</v>
      </c>
      <c r="D25" s="79" t="s">
        <v>9</v>
      </c>
      <c r="E25" s="56" t="s">
        <v>10</v>
      </c>
      <c r="F25" s="55" t="s">
        <v>9</v>
      </c>
      <c r="G25" s="56" t="s">
        <v>10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57">
        <v>43796.0</v>
      </c>
      <c r="B26" s="82" t="s">
        <v>25</v>
      </c>
      <c r="C26" s="2" t="s">
        <v>26</v>
      </c>
      <c r="D26" s="64">
        <v>500.0</v>
      </c>
      <c r="E26" s="60">
        <v>0.0</v>
      </c>
      <c r="F26" s="83">
        <v>0.0</v>
      </c>
      <c r="G26" s="62">
        <v>0.0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57">
        <v>43812.0</v>
      </c>
      <c r="B27" s="34" t="s">
        <v>27</v>
      </c>
      <c r="C27" s="84" t="s">
        <v>28</v>
      </c>
      <c r="D27" s="64">
        <v>1750.0</v>
      </c>
      <c r="E27" s="81">
        <v>0.0</v>
      </c>
      <c r="F27" s="65">
        <v>0.0</v>
      </c>
      <c r="G27" s="66">
        <v>0.0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67"/>
      <c r="B28" s="68"/>
      <c r="C28" s="69" t="s">
        <v>17</v>
      </c>
      <c r="D28" s="70">
        <f t="shared" ref="D28:G28" si="4">SUM(D26:D27)</f>
        <v>2250</v>
      </c>
      <c r="E28" s="71">
        <f t="shared" si="4"/>
        <v>0</v>
      </c>
      <c r="F28" s="72">
        <f t="shared" si="4"/>
        <v>0</v>
      </c>
      <c r="G28" s="73">
        <f t="shared" si="4"/>
        <v>0</v>
      </c>
      <c r="H28" s="74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ht="15.75" customHeight="1">
      <c r="A29" s="2"/>
      <c r="B29" s="2"/>
      <c r="C29" s="2"/>
      <c r="D29" s="76"/>
      <c r="E29" s="76"/>
      <c r="F29" s="76"/>
      <c r="G29" s="7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75" t="s">
        <v>29</v>
      </c>
      <c r="C30" s="2"/>
      <c r="D30" s="51" t="s">
        <v>4</v>
      </c>
      <c r="E30" s="14"/>
      <c r="F30" s="51" t="s">
        <v>5</v>
      </c>
      <c r="G30" s="1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52" t="s">
        <v>6</v>
      </c>
      <c r="B31" s="53" t="s">
        <v>7</v>
      </c>
      <c r="C31" s="54" t="s">
        <v>8</v>
      </c>
      <c r="D31" s="55" t="s">
        <v>9</v>
      </c>
      <c r="E31" s="56" t="s">
        <v>10</v>
      </c>
      <c r="F31" s="55" t="s">
        <v>9</v>
      </c>
      <c r="G31" s="56" t="s">
        <v>10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5">
        <v>43816.0</v>
      </c>
      <c r="B32" s="86" t="s">
        <v>30</v>
      </c>
      <c r="C32" s="87" t="s">
        <v>31</v>
      </c>
      <c r="D32" s="59">
        <v>0.0</v>
      </c>
      <c r="E32" s="60">
        <v>0.0</v>
      </c>
      <c r="F32" s="88">
        <v>2500.0</v>
      </c>
      <c r="G32" s="62">
        <v>0.0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89">
        <v>43836.0</v>
      </c>
      <c r="B33" s="90" t="s">
        <v>32</v>
      </c>
      <c r="C33" s="91" t="s">
        <v>33</v>
      </c>
      <c r="D33" s="59">
        <v>0.0</v>
      </c>
      <c r="E33" s="60">
        <v>0.0</v>
      </c>
      <c r="F33" s="61">
        <v>0.0</v>
      </c>
      <c r="G33" s="62">
        <v>70.95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89">
        <v>43997.0</v>
      </c>
      <c r="B34" s="90" t="s">
        <v>15</v>
      </c>
      <c r="C34" s="91" t="s">
        <v>34</v>
      </c>
      <c r="D34" s="59">
        <v>0.0</v>
      </c>
      <c r="E34" s="92">
        <v>0.0</v>
      </c>
      <c r="F34" s="88">
        <v>0.0</v>
      </c>
      <c r="G34" s="62">
        <v>141.82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93">
        <v>43997.0</v>
      </c>
      <c r="B35" s="75" t="s">
        <v>15</v>
      </c>
      <c r="C35" s="2" t="s">
        <v>35</v>
      </c>
      <c r="D35" s="64">
        <v>0.0</v>
      </c>
      <c r="E35" s="81">
        <v>0.0</v>
      </c>
      <c r="F35" s="83">
        <v>0.0</v>
      </c>
      <c r="G35" s="66">
        <v>18.6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67"/>
      <c r="B36" s="68"/>
      <c r="C36" s="69" t="s">
        <v>17</v>
      </c>
      <c r="D36" s="70">
        <f t="shared" ref="D36:G36" si="5">SUM(D32:D35)</f>
        <v>0</v>
      </c>
      <c r="E36" s="94">
        <f t="shared" si="5"/>
        <v>0</v>
      </c>
      <c r="F36" s="72">
        <f t="shared" si="5"/>
        <v>2500</v>
      </c>
      <c r="G36" s="73">
        <f t="shared" si="5"/>
        <v>231.37</v>
      </c>
      <c r="H36" s="74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75" t="s">
        <v>36</v>
      </c>
      <c r="C38" s="2"/>
      <c r="D38" s="51" t="s">
        <v>4</v>
      </c>
      <c r="E38" s="14"/>
      <c r="F38" s="51" t="s">
        <v>5</v>
      </c>
      <c r="G38" s="14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52" t="s">
        <v>6</v>
      </c>
      <c r="B39" s="53" t="s">
        <v>7</v>
      </c>
      <c r="C39" s="54" t="s">
        <v>8</v>
      </c>
      <c r="D39" s="55" t="s">
        <v>9</v>
      </c>
      <c r="E39" s="95" t="s">
        <v>10</v>
      </c>
      <c r="F39" s="55" t="s">
        <v>9</v>
      </c>
      <c r="G39" s="78" t="s">
        <v>10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85">
        <v>43826.0</v>
      </c>
      <c r="B40" s="86" t="s">
        <v>37</v>
      </c>
      <c r="C40" s="87" t="s">
        <v>38</v>
      </c>
      <c r="D40" s="59">
        <v>30000.0</v>
      </c>
      <c r="E40" s="92">
        <v>0.0</v>
      </c>
      <c r="F40" s="65">
        <v>0.0</v>
      </c>
      <c r="G40" s="66">
        <v>0.0</v>
      </c>
      <c r="H40" s="31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89">
        <v>43892.0</v>
      </c>
      <c r="B41" s="90" t="s">
        <v>39</v>
      </c>
      <c r="C41" s="91" t="s">
        <v>40</v>
      </c>
      <c r="D41" s="59">
        <v>0.0</v>
      </c>
      <c r="E41" s="92">
        <v>0.0</v>
      </c>
      <c r="F41" s="61">
        <v>0.0</v>
      </c>
      <c r="G41" s="62">
        <v>82.87</v>
      </c>
      <c r="H41" s="31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85">
        <v>43997.0</v>
      </c>
      <c r="B42" s="86" t="s">
        <v>41</v>
      </c>
      <c r="C42" s="87" t="s">
        <v>42</v>
      </c>
      <c r="D42" s="59">
        <v>0.0</v>
      </c>
      <c r="E42" s="60">
        <v>0.0</v>
      </c>
      <c r="F42" s="61">
        <v>0.0</v>
      </c>
      <c r="G42" s="62">
        <v>24.0</v>
      </c>
      <c r="H42" s="31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85">
        <v>43997.0</v>
      </c>
      <c r="B43" s="90" t="s">
        <v>15</v>
      </c>
      <c r="C43" s="11" t="s">
        <v>16</v>
      </c>
      <c r="D43" s="59">
        <v>0.0</v>
      </c>
      <c r="E43" s="60">
        <v>0.0</v>
      </c>
      <c r="F43" s="61">
        <v>0.0</v>
      </c>
      <c r="G43" s="62">
        <v>129.6</v>
      </c>
      <c r="H43" s="31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96">
        <v>43998.0</v>
      </c>
      <c r="B44" s="75" t="s">
        <v>43</v>
      </c>
      <c r="C44" s="12" t="s">
        <v>44</v>
      </c>
      <c r="D44" s="64">
        <v>0.0</v>
      </c>
      <c r="E44" s="81">
        <v>15000.0</v>
      </c>
      <c r="F44" s="65">
        <v>0.0</v>
      </c>
      <c r="G44" s="66">
        <v>0.0</v>
      </c>
      <c r="H44" s="31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97"/>
      <c r="B45" s="98"/>
      <c r="C45" s="99" t="s">
        <v>17</v>
      </c>
      <c r="D45" s="70">
        <f t="shared" ref="D45:G45" si="6">SUM(D40:D44)</f>
        <v>30000</v>
      </c>
      <c r="E45" s="94">
        <f t="shared" si="6"/>
        <v>15000</v>
      </c>
      <c r="F45" s="72">
        <f t="shared" si="6"/>
        <v>0</v>
      </c>
      <c r="G45" s="73">
        <f t="shared" si="6"/>
        <v>236.47</v>
      </c>
      <c r="H45" s="100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ht="15.75" customHeight="1">
      <c r="A46" s="75"/>
      <c r="B46" s="75"/>
      <c r="C46" s="101"/>
      <c r="D46" s="102"/>
      <c r="E46" s="102"/>
      <c r="F46" s="103"/>
      <c r="G46" s="103"/>
      <c r="H46" s="100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ht="15.75" customHeight="1">
      <c r="A47" s="11"/>
      <c r="B47" s="75" t="s">
        <v>45</v>
      </c>
      <c r="C47" s="104"/>
      <c r="D47" s="51" t="s">
        <v>4</v>
      </c>
      <c r="E47" s="14"/>
      <c r="F47" s="105" t="s">
        <v>5</v>
      </c>
      <c r="G47" s="1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06" t="s">
        <v>6</v>
      </c>
      <c r="B48" s="53" t="s">
        <v>7</v>
      </c>
      <c r="C48" s="107" t="s">
        <v>8</v>
      </c>
      <c r="D48" s="108" t="s">
        <v>9</v>
      </c>
      <c r="E48" s="109" t="s">
        <v>10</v>
      </c>
      <c r="F48" s="108" t="s">
        <v>9</v>
      </c>
      <c r="G48" s="109" t="s">
        <v>10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89">
        <v>43740.0</v>
      </c>
      <c r="B49" s="110" t="s">
        <v>46</v>
      </c>
      <c r="C49" s="111" t="s">
        <v>47</v>
      </c>
      <c r="D49" s="112">
        <v>0.0</v>
      </c>
      <c r="E49" s="113">
        <v>9.36</v>
      </c>
      <c r="F49" s="114">
        <v>0.0</v>
      </c>
      <c r="G49" s="115">
        <v>0.0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93">
        <v>43883.0</v>
      </c>
      <c r="B50" s="116" t="s">
        <v>48</v>
      </c>
      <c r="C50" s="117" t="s">
        <v>49</v>
      </c>
      <c r="D50" s="118">
        <v>0.0</v>
      </c>
      <c r="E50" s="119">
        <v>450.0</v>
      </c>
      <c r="F50" s="120">
        <v>0.0</v>
      </c>
      <c r="G50" s="121">
        <v>0.0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22">
        <v>43962.0</v>
      </c>
      <c r="B51" s="123" t="s">
        <v>50</v>
      </c>
      <c r="C51" s="124" t="s">
        <v>51</v>
      </c>
      <c r="D51" s="125">
        <f>0.19+0.06</f>
        <v>0.25</v>
      </c>
      <c r="E51" s="125">
        <f>0.83*5</f>
        <v>4.15</v>
      </c>
      <c r="F51" s="126">
        <v>0.0</v>
      </c>
      <c r="G51" s="127">
        <v>0.0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28"/>
      <c r="B52" s="129"/>
      <c r="C52" s="130" t="s">
        <v>17</v>
      </c>
      <c r="D52" s="131">
        <f t="shared" ref="D52:G52" si="7">SUM(D49:D51)</f>
        <v>0.25</v>
      </c>
      <c r="E52" s="132">
        <f t="shared" si="7"/>
        <v>463.51</v>
      </c>
      <c r="F52" s="133">
        <f t="shared" si="7"/>
        <v>0</v>
      </c>
      <c r="G52" s="134">
        <f t="shared" si="7"/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76"/>
      <c r="E53" s="76"/>
      <c r="F53" s="76"/>
      <c r="G53" s="76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35" t="s">
        <v>52</v>
      </c>
      <c r="B54" s="136" t="s">
        <v>53</v>
      </c>
      <c r="C54" s="137" t="s">
        <v>54</v>
      </c>
      <c r="D54" s="138"/>
      <c r="E54" s="139" t="s">
        <v>55</v>
      </c>
      <c r="F54" s="14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B55" s="141">
        <v>0.0</v>
      </c>
      <c r="C55" s="142" t="s">
        <v>56</v>
      </c>
      <c r="D55" s="59">
        <f>D28+D45-E45-E52+D52</f>
        <v>16786.74</v>
      </c>
      <c r="E55" s="143" t="s">
        <v>57</v>
      </c>
      <c r="F55" s="144" t="s">
        <v>58</v>
      </c>
      <c r="G55" s="2"/>
      <c r="H55" s="5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145">
        <f>-G12+F12</f>
        <v>1668.48</v>
      </c>
      <c r="C56" s="142" t="s">
        <v>59</v>
      </c>
      <c r="D56" s="61">
        <f>F19-G19+F23-G23+F36-G36-G45</f>
        <v>1887.15</v>
      </c>
      <c r="E56" s="146">
        <f>D55+D57+B55</f>
        <v>16786.74</v>
      </c>
      <c r="F56" s="147">
        <f>D58+D56+B56</f>
        <v>3555.63</v>
      </c>
      <c r="G56" s="76"/>
      <c r="H56" s="5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C57" s="142" t="s">
        <v>60</v>
      </c>
      <c r="D57" s="141">
        <f>D78-D75</f>
        <v>0</v>
      </c>
      <c r="E57" s="76"/>
      <c r="F57" s="76"/>
      <c r="G57" s="76"/>
      <c r="H57" s="49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142" t="s">
        <v>61</v>
      </c>
      <c r="D58" s="145">
        <v>0.0</v>
      </c>
      <c r="E58" s="76"/>
      <c r="F58" s="76"/>
      <c r="G58" s="76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76"/>
      <c r="E59" s="76"/>
      <c r="F59" s="76"/>
      <c r="G59" s="76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48" t="s">
        <v>62</v>
      </c>
      <c r="B60" s="2"/>
      <c r="C60" s="2"/>
      <c r="D60" s="76"/>
      <c r="E60" s="76"/>
      <c r="F60" s="76"/>
      <c r="G60" s="76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51" t="s">
        <v>4</v>
      </c>
      <c r="E61" s="14"/>
      <c r="F61" s="76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52" t="s">
        <v>6</v>
      </c>
      <c r="B62" s="53" t="s">
        <v>63</v>
      </c>
      <c r="C62" s="54"/>
      <c r="D62" s="79" t="s">
        <v>64</v>
      </c>
      <c r="E62" s="149" t="s">
        <v>65</v>
      </c>
      <c r="F62" s="150"/>
      <c r="G62" s="150"/>
      <c r="H62" s="49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6.5" customHeight="1">
      <c r="A63" s="151">
        <v>43641.0</v>
      </c>
      <c r="B63" s="2" t="s">
        <v>66</v>
      </c>
      <c r="C63" s="152" t="s">
        <v>67</v>
      </c>
      <c r="D63" s="153">
        <v>2750.37</v>
      </c>
      <c r="E63" s="154">
        <v>0.0</v>
      </c>
      <c r="F63" s="50"/>
      <c r="G63" s="50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55"/>
      <c r="B64" s="2"/>
      <c r="C64" s="2" t="s">
        <v>68</v>
      </c>
      <c r="D64" s="156">
        <f>D28+D45+D52</f>
        <v>32250.25</v>
      </c>
      <c r="E64" s="156">
        <f>E45+E52</f>
        <v>15463.51</v>
      </c>
      <c r="F64" s="50"/>
      <c r="G64" s="4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57"/>
      <c r="B65" s="158"/>
      <c r="C65" s="159" t="s">
        <v>69</v>
      </c>
      <c r="D65" s="160">
        <f>SUM(D63:D64)-SUM(E63:E64)</f>
        <v>19537.11</v>
      </c>
      <c r="E65" s="161"/>
      <c r="F65" s="162"/>
      <c r="G65" s="16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76"/>
      <c r="E66" s="7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51" t="s">
        <v>5</v>
      </c>
      <c r="E67" s="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52" t="s">
        <v>6</v>
      </c>
      <c r="B68" s="53" t="s">
        <v>70</v>
      </c>
      <c r="C68" s="54"/>
      <c r="D68" s="79" t="s">
        <v>64</v>
      </c>
      <c r="E68" s="149" t="s">
        <v>65</v>
      </c>
      <c r="F68" s="2"/>
      <c r="G68" s="5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51">
        <v>43641.0</v>
      </c>
      <c r="B69" s="2" t="s">
        <v>71</v>
      </c>
      <c r="C69" s="152" t="s">
        <v>67</v>
      </c>
      <c r="D69" s="164">
        <v>2475.44</v>
      </c>
      <c r="E69" s="164">
        <f>G12</f>
        <v>299.8</v>
      </c>
      <c r="F69" s="2"/>
      <c r="G69" s="5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55"/>
      <c r="B70" s="2"/>
      <c r="C70" s="2" t="s">
        <v>68</v>
      </c>
      <c r="D70" s="165">
        <f>F19+F23+F36</f>
        <v>2785</v>
      </c>
      <c r="E70" s="166">
        <f>G19+G23+G36+G45</f>
        <v>897.85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57"/>
      <c r="B71" s="158"/>
      <c r="C71" s="167" t="s">
        <v>69</v>
      </c>
      <c r="D71" s="168">
        <f>SUM(D69:D70)-SUM(E69:E70)</f>
        <v>4062.79</v>
      </c>
      <c r="E71" s="169"/>
      <c r="F71" s="162"/>
      <c r="G71" s="50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101"/>
      <c r="D72" s="170"/>
      <c r="E72" s="170"/>
      <c r="F72" s="171"/>
      <c r="G72" s="17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73"/>
      <c r="B73" s="2"/>
      <c r="C73" s="117"/>
      <c r="D73" s="51" t="s">
        <v>4</v>
      </c>
      <c r="E73" s="14"/>
      <c r="F73" s="51" t="s">
        <v>5</v>
      </c>
      <c r="G73" s="14"/>
      <c r="H73" s="16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52" t="s">
        <v>6</v>
      </c>
      <c r="B74" s="53" t="s">
        <v>72</v>
      </c>
      <c r="C74" s="174"/>
      <c r="D74" s="79" t="s">
        <v>64</v>
      </c>
      <c r="E74" s="149" t="s">
        <v>65</v>
      </c>
      <c r="F74" s="79" t="s">
        <v>64</v>
      </c>
      <c r="G74" s="175" t="s">
        <v>65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151">
        <v>43641.0</v>
      </c>
      <c r="B75" s="2" t="s">
        <v>73</v>
      </c>
      <c r="C75" s="176" t="s">
        <v>67</v>
      </c>
      <c r="D75" s="177">
        <v>0.0</v>
      </c>
      <c r="E75" s="177">
        <v>0.0</v>
      </c>
      <c r="F75" s="178">
        <v>16.18</v>
      </c>
      <c r="G75" s="179">
        <v>0.0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55"/>
      <c r="B76" s="2"/>
      <c r="C76" s="117" t="s">
        <v>68</v>
      </c>
      <c r="D76" s="180">
        <v>0.0</v>
      </c>
      <c r="E76" s="180">
        <v>0.0</v>
      </c>
      <c r="F76" s="165">
        <v>0.0</v>
      </c>
      <c r="G76" s="166">
        <v>0.0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181"/>
      <c r="B77" s="87"/>
      <c r="C77" s="182" t="s">
        <v>74</v>
      </c>
      <c r="D77" s="183">
        <v>0.0</v>
      </c>
      <c r="E77" s="184">
        <v>0.0</v>
      </c>
      <c r="F77" s="185">
        <v>0.0</v>
      </c>
      <c r="G77" s="186">
        <v>0.0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187"/>
      <c r="B78" s="188"/>
      <c r="C78" s="189" t="s">
        <v>69</v>
      </c>
      <c r="D78" s="190">
        <f>SUM(D75:D77)-SUM(E75:E77)</f>
        <v>0</v>
      </c>
      <c r="E78" s="191"/>
      <c r="F78" s="192">
        <f>SUM(F75:F77)-SUM(G75:G77)</f>
        <v>16.18</v>
      </c>
      <c r="G78" s="19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7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193" t="s">
        <v>75</v>
      </c>
      <c r="B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F82" s="50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5.75" customHeight="1"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5.75" customHeight="1"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21">
    <mergeCell ref="A1:G1"/>
    <mergeCell ref="A2:G2"/>
    <mergeCell ref="A3:G3"/>
    <mergeCell ref="D7:E7"/>
    <mergeCell ref="F7:G7"/>
    <mergeCell ref="D15:E15"/>
    <mergeCell ref="F15:G15"/>
    <mergeCell ref="D61:E61"/>
    <mergeCell ref="F61:G61"/>
    <mergeCell ref="D67:E67"/>
    <mergeCell ref="D73:E73"/>
    <mergeCell ref="F73:G73"/>
    <mergeCell ref="D78:E78"/>
    <mergeCell ref="F78:G78"/>
    <mergeCell ref="D30:E30"/>
    <mergeCell ref="F30:G30"/>
    <mergeCell ref="D38:E38"/>
    <mergeCell ref="F38:G38"/>
    <mergeCell ref="D47:E47"/>
    <mergeCell ref="F47:G47"/>
    <mergeCell ref="E54:F54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